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ilich\Desktop\"/>
    </mc:Choice>
  </mc:AlternateContent>
  <bookViews>
    <workbookView xWindow="0" yWindow="0" windowWidth="0" windowHeight="0"/>
  </bookViews>
  <sheets>
    <sheet name="Rekapitulace stavby" sheetId="1" r:id="rId1"/>
    <sheet name="1 - PD" sheetId="2" r:id="rId2"/>
    <sheet name="2 - dozor" sheetId="3" r:id="rId3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'1 - PD'!$C$120:$K$123</definedName>
    <definedName name="_xlnm.Print_Area" localSheetId="1">'1 - PD'!$C$4:$J$76,'1 - PD'!$C$82:$J$100,'1 - PD'!$C$106:$K$123</definedName>
    <definedName name="_xlnm.Print_Titles" localSheetId="1">'1 - PD'!$120:$120</definedName>
    <definedName name="_xlnm._FilterDatabase" localSheetId="2" hidden="1">'2 - dozor'!$C$121:$K$125</definedName>
    <definedName name="_xlnm.Print_Area" localSheetId="2">'2 - dozor'!$C$4:$J$76,'2 - dozor'!$C$82:$J$101,'2 - dozor'!$C$107:$K$125</definedName>
    <definedName name="_xlnm.Print_Titles" localSheetId="2">'2 - dozor'!$121:$121</definedName>
  </definedNames>
  <calcPr/>
</workbook>
</file>

<file path=xl/calcChain.xml><?xml version="1.0" encoding="utf-8"?>
<calcChain xmlns="http://schemas.openxmlformats.org/spreadsheetml/2006/main">
  <c i="3" l="1" r="J39"/>
  <c r="J38"/>
  <c i="1" r="AY97"/>
  <c i="3" r="J37"/>
  <c i="1" r="AX97"/>
  <c i="3" r="BI125"/>
  <c r="BH125"/>
  <c r="BG125"/>
  <c r="BF125"/>
  <c r="T125"/>
  <c r="T124"/>
  <c r="T123"/>
  <c r="T122"/>
  <c r="R125"/>
  <c r="R124"/>
  <c r="R123"/>
  <c r="R122"/>
  <c r="P125"/>
  <c r="P124"/>
  <c r="P123"/>
  <c r="P122"/>
  <c i="1" r="AU97"/>
  <c i="3" r="F116"/>
  <c r="E114"/>
  <c r="F91"/>
  <c r="E89"/>
  <c r="J26"/>
  <c r="E26"/>
  <c r="J119"/>
  <c r="J25"/>
  <c r="J23"/>
  <c r="E23"/>
  <c r="J93"/>
  <c r="J22"/>
  <c r="J20"/>
  <c r="E20"/>
  <c r="F119"/>
  <c r="J19"/>
  <c r="J17"/>
  <c r="E17"/>
  <c r="F118"/>
  <c r="J16"/>
  <c r="J14"/>
  <c r="J91"/>
  <c r="E7"/>
  <c r="E110"/>
  <c i="2" r="J39"/>
  <c r="J38"/>
  <c i="1" r="AY96"/>
  <c i="2" r="J37"/>
  <c i="1" r="AX96"/>
  <c i="2" r="BI123"/>
  <c r="BH123"/>
  <c r="BG123"/>
  <c r="BF123"/>
  <c r="T123"/>
  <c r="T122"/>
  <c r="T121"/>
  <c r="R123"/>
  <c r="R122"/>
  <c r="R121"/>
  <c r="P123"/>
  <c r="P122"/>
  <c r="P121"/>
  <c i="1" r="AU96"/>
  <c i="2" r="F115"/>
  <c r="E113"/>
  <c r="F91"/>
  <c r="E89"/>
  <c r="J26"/>
  <c r="E26"/>
  <c r="J118"/>
  <c r="J25"/>
  <c r="J23"/>
  <c r="E23"/>
  <c r="J117"/>
  <c r="J22"/>
  <c r="J20"/>
  <c r="E20"/>
  <c r="F118"/>
  <c r="J19"/>
  <c r="J17"/>
  <c r="E17"/>
  <c r="F117"/>
  <c r="J16"/>
  <c r="J14"/>
  <c r="J115"/>
  <c r="E7"/>
  <c r="E109"/>
  <c i="1" r="L90"/>
  <c r="AM90"/>
  <c r="AM89"/>
  <c r="L89"/>
  <c r="AM87"/>
  <c r="L87"/>
  <c r="L85"/>
  <c r="L84"/>
  <c r="AS95"/>
  <c i="3" r="BK125"/>
  <c i="2" r="BK123"/>
  <c r="F38"/>
  <c i="3" r="J36"/>
  <c i="2" r="F39"/>
  <c r="J36"/>
  <c i="3" r="F36"/>
  <c r="F38"/>
  <c r="F37"/>
  <c r="F39"/>
  <c r="J125"/>
  <c i="2" r="F37"/>
  <c r="J123"/>
  <c r="F36"/>
  <c l="1" r="BK122"/>
  <c r="J122"/>
  <c r="J99"/>
  <c i="3" r="BK124"/>
  <c r="J124"/>
  <c r="J100"/>
  <c r="F93"/>
  <c r="J116"/>
  <c r="E85"/>
  <c r="J94"/>
  <c r="F94"/>
  <c r="BE125"/>
  <c r="J118"/>
  <c i="1" r="AW97"/>
  <c r="BA97"/>
  <c r="BB97"/>
  <c r="BD97"/>
  <c r="BC97"/>
  <c r="BB96"/>
  <c i="2" r="E85"/>
  <c r="J91"/>
  <c r="F93"/>
  <c r="J93"/>
  <c r="F94"/>
  <c r="J94"/>
  <c i="1" r="AW96"/>
  <c r="BC96"/>
  <c i="2" r="BE123"/>
  <c i="1" r="BA96"/>
  <c r="BD96"/>
  <c r="AU95"/>
  <c r="AS94"/>
  <c r="BD95"/>
  <c r="BD94"/>
  <c r="W33"/>
  <c r="BC95"/>
  <c r="BC94"/>
  <c r="W32"/>
  <c i="2" r="F35"/>
  <c i="1" r="AZ96"/>
  <c r="BB95"/>
  <c r="BB94"/>
  <c r="W31"/>
  <c r="BA95"/>
  <c r="BA94"/>
  <c r="W30"/>
  <c i="3" r="F35"/>
  <c i="1" r="AZ97"/>
  <c i="2" l="1" r="BK121"/>
  <c r="J121"/>
  <c i="3" r="BK123"/>
  <c r="J123"/>
  <c r="J99"/>
  <c i="1" r="AU94"/>
  <c i="2" r="J32"/>
  <c i="1" r="AG96"/>
  <c r="AZ95"/>
  <c r="AZ94"/>
  <c r="W29"/>
  <c r="AY95"/>
  <c i="3" r="J35"/>
  <c i="1" r="AV97"/>
  <c r="AT97"/>
  <c i="2" r="J35"/>
  <c i="1" r="AV96"/>
  <c r="AT96"/>
  <c r="AN96"/>
  <c r="AW95"/>
  <c r="AX95"/>
  <c r="AW94"/>
  <c r="AK30"/>
  <c r="AY94"/>
  <c r="AX94"/>
  <c i="2" l="1" r="J98"/>
  <c i="3" r="BK122"/>
  <c r="J122"/>
  <c r="J98"/>
  <c i="2" r="J41"/>
  <c i="1" r="AV95"/>
  <c r="AV94"/>
  <c r="AK29"/>
  <c i="3" l="1" r="J32"/>
  <c i="1" r="AG97"/>
  <c r="AG95"/>
  <c r="AG94"/>
  <c r="AK26"/>
  <c r="AT95"/>
  <c r="AN95"/>
  <c r="AT94"/>
  <c i="3" l="1" r="J41"/>
  <c i="1" r="AN94"/>
  <c r="AN97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<sst xmlns="http://schemas.openxmlformats.org/spreadsheetml/2006/main">
  <si>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</si>
  <si>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</si>
  <si>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</si>
  <si>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</si>
  <si>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</si>
  <si>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{b1fc500c-a198-4b21-8958-95f53a3e965a}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</si>
  <si>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</si>
  <si>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</si>
  <si>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</si>
  <si>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</si>
  <si>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</si>
  <si>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</si>
  <si>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</si>
  <si>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</si>
  <si>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650180323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</si>
  <si>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</si>
  <si>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</si>
  <si>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trakčního vedení na trati Ústí n.L. západ-Bílina, 3.etapa</t>
  </si>
  <si>
    <t>KSO:</t>
  </si>
  <si>
    <t>CC-CZ:</t>
  </si>
  <si>
    <t>Místo:</t>
  </si>
  <si>
    <t xml:space="preserve"> </t>
  </si>
  <si>
    <t>Datum:</t>
  </si>
  <si>
    <t>9. 5. 2023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</si>
  <si>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</si>
  <si>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</si>
  <si>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</si>
  <si>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</si>
  <si>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</si>
  <si>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</si>
  <si>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</si>
  <si>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</si>
  <si>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</si>
  <si>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</si>
  <si>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</si>
  <si>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</si>
  <si>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</si>
  <si>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</si>
  <si>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</si>
  <si>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</si>
  <si>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</si>
  <si>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</si>
  <si>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</si>
  <si>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</si>
  <si>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</si>
  <si>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</si>
  <si>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</si>
  <si>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</si>
  <si>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</si>
  <si>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</si>
  <si>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</si>
  <si>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</si>
  <si>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</si>
  <si>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</si>
  <si>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</si>
  <si>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</si>
  <si>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</si>
  <si>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</si>
  <si>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</si>
  <si>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</si>
  <si>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</si>
  <si>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</si>
  <si>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</si>
  <si>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</si>
  <si>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</si>
  <si>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</si>
  <si>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</si>
  <si>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</si>
  <si>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</si>
  <si>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</si>
  <si>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</si>
  <si>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</si>
  <si>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</si>
  <si>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</si>
  <si>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</si>
  <si>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</si>
  <si>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</si>
  <si>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01</t>
  </si>
  <si>
    <t>VON</t>
  </si>
  <si>
    <t>STA</t>
  </si>
  <si>
    <t>1</t>
  </si>
  <si>
    <t>{fe5016be-ac34-4b98-af28-2a93069ebf1c}</t>
  </si>
  <si>
    <t>2</t>
  </si>
  <si>
    <t>/</t>
  </si>
  <si>
    <t>PD</t>
  </si>
  <si>
    <t>Soupis</t>
  </si>
  <si>
    <t>{b941ad57-4d82-40d5-b8e5-6f16c185c115}</t>
  </si>
  <si>
    <t>dozor</t>
  </si>
  <si>
    <t>{9f249ff1-f2cf-4c75-8a07-2f7b2f5d9ba2}</t>
  </si>
  <si>
    <t>KRYCÍ LIST SOUPISU PRACÍ</t>
  </si>
  <si>
    <t>Objekt:</t>
  </si>
  <si>
    <t>01 - VON</t>
  </si>
  <si>
    <t>Soupis:</t>
  </si>
  <si>
    <t>1 - PD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</si>
  <si>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</si>
  <si>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</si>
  <si>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</si>
  <si>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</si>
  <si>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</si>
  <si>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</si>
  <si>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</si>
  <si>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</si>
  <si>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</si>
  <si>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</si>
  <si>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</si>
  <si>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</si>
  <si>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</si>
  <si>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</si>
  <si>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</si>
  <si>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</si>
  <si>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</si>
  <si>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</si>
  <si>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</si>
  <si>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</si>
  <si>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</si>
  <si>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</si>
  <si>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</si>
  <si>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</si>
  <si>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023101041</t>
  </si>
  <si>
    <t>Projektové práce Projektové práce v rozsahu ZRN (vyjma dále jmenované práce) přes 20 mil. Kč</t>
  </si>
  <si>
    <t>%</t>
  </si>
  <si>
    <t>Sborník UOŽI 01 2023</t>
  </si>
  <si>
    <t>4</t>
  </si>
  <si>
    <t>1348388918</t>
  </si>
  <si>
    <t>2 - dozor</t>
  </si>
  <si>
    <t xml:space="preserve">    VRN4 - Inženýrská činnost</t>
  </si>
  <si>
    <t>VRN4</t>
  </si>
  <si>
    <t>Inženýrská činnost</t>
  </si>
  <si>
    <t>041103000</t>
  </si>
  <si>
    <t>Autorský dozor projektanta</t>
  </si>
  <si>
    <t>hod</t>
  </si>
  <si>
    <t>CS ÚRS 2023 01</t>
  </si>
  <si>
    <t>1024</t>
  </si>
  <si>
    <t>248305407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</si>
</sst>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167" fontId="19" fillId="0" borderId="22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650180323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trakčního vedení na trati Ústí n.L. západ-Bílina, 3.etapa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9. 5. 2023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7"/>
      <c r="B95" s="116"/>
      <c r="C95" s="117"/>
      <c r="D95" s="118" t="s">
        <v>77</v>
      </c>
      <c r="E95" s="118"/>
      <c r="F95" s="118"/>
      <c r="G95" s="118"/>
      <c r="H95" s="118"/>
      <c r="I95" s="119"/>
      <c r="J95" s="118" t="s">
        <v>78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ROUND(SUM(AG96:AG97),2)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79</v>
      </c>
      <c r="AR95" s="123"/>
      <c r="AS95" s="124">
        <f>ROUND(SUM(AS96:AS97),2)</f>
        <v>0</v>
      </c>
      <c r="AT95" s="125">
        <f>ROUND(SUM(AV95:AW95),2)</f>
        <v>0</v>
      </c>
      <c r="AU95" s="126">
        <f>ROUND(SUM(AU96:AU97),5)</f>
        <v>0</v>
      </c>
      <c r="AV95" s="125">
        <f>ROUND(AZ95*L29,2)</f>
        <v>0</v>
      </c>
      <c r="AW95" s="125">
        <f>ROUND(BA95*L30,2)</f>
        <v>0</v>
      </c>
      <c r="AX95" s="125">
        <f>ROUND(BB95*L29,2)</f>
        <v>0</v>
      </c>
      <c r="AY95" s="125">
        <f>ROUND(BC95*L30,2)</f>
        <v>0</v>
      </c>
      <c r="AZ95" s="125">
        <f>ROUND(SUM(AZ96:AZ97),2)</f>
        <v>0</v>
      </c>
      <c r="BA95" s="125">
        <f>ROUND(SUM(BA96:BA97),2)</f>
        <v>0</v>
      </c>
      <c r="BB95" s="125">
        <f>ROUND(SUM(BB96:BB97),2)</f>
        <v>0</v>
      </c>
      <c r="BC95" s="125">
        <f>ROUND(SUM(BC96:BC97),2)</f>
        <v>0</v>
      </c>
      <c r="BD95" s="127">
        <f>ROUND(SUM(BD96:BD97),2)</f>
        <v>0</v>
      </c>
      <c r="BE95" s="7"/>
      <c r="BS95" s="128" t="s">
        <v>72</v>
      </c>
      <c r="BT95" s="128" t="s">
        <v>80</v>
      </c>
      <c r="BU95" s="128" t="s">
        <v>74</v>
      </c>
      <c r="BV95" s="128" t="s">
        <v>75</v>
      </c>
      <c r="BW95" s="128" t="s">
        <v>81</v>
      </c>
      <c r="BX95" s="128" t="s">
        <v>5</v>
      </c>
      <c r="CL95" s="128" t="s">
        <v>1</v>
      </c>
      <c r="CM95" s="128" t="s">
        <v>82</v>
      </c>
    </row>
    <row r="96" s="4" customFormat="1" ht="16.5" customHeight="1">
      <c r="A96" s="129" t="s">
        <v>83</v>
      </c>
      <c r="B96" s="67"/>
      <c r="C96" s="130"/>
      <c r="D96" s="130"/>
      <c r="E96" s="131" t="s">
        <v>80</v>
      </c>
      <c r="F96" s="131"/>
      <c r="G96" s="131"/>
      <c r="H96" s="131"/>
      <c r="I96" s="131"/>
      <c r="J96" s="130"/>
      <c r="K96" s="131" t="s">
        <v>84</v>
      </c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132">
        <f>'1 - PD'!J32</f>
        <v>0</v>
      </c>
      <c r="AH96" s="130"/>
      <c r="AI96" s="130"/>
      <c r="AJ96" s="130"/>
      <c r="AK96" s="130"/>
      <c r="AL96" s="130"/>
      <c r="AM96" s="130"/>
      <c r="AN96" s="132">
        <f>SUM(AG96,AT96)</f>
        <v>0</v>
      </c>
      <c r="AO96" s="130"/>
      <c r="AP96" s="130"/>
      <c r="AQ96" s="133" t="s">
        <v>85</v>
      </c>
      <c r="AR96" s="69"/>
      <c r="AS96" s="134">
        <v>0</v>
      </c>
      <c r="AT96" s="135">
        <f>ROUND(SUM(AV96:AW96),2)</f>
        <v>0</v>
      </c>
      <c r="AU96" s="136">
        <f>'1 - PD'!P121</f>
        <v>0</v>
      </c>
      <c r="AV96" s="135">
        <f>'1 - PD'!J35</f>
        <v>0</v>
      </c>
      <c r="AW96" s="135">
        <f>'1 - PD'!J36</f>
        <v>0</v>
      </c>
      <c r="AX96" s="135">
        <f>'1 - PD'!J37</f>
        <v>0</v>
      </c>
      <c r="AY96" s="135">
        <f>'1 - PD'!J38</f>
        <v>0</v>
      </c>
      <c r="AZ96" s="135">
        <f>'1 - PD'!F35</f>
        <v>0</v>
      </c>
      <c r="BA96" s="135">
        <f>'1 - PD'!F36</f>
        <v>0</v>
      </c>
      <c r="BB96" s="135">
        <f>'1 - PD'!F37</f>
        <v>0</v>
      </c>
      <c r="BC96" s="135">
        <f>'1 - PD'!F38</f>
        <v>0</v>
      </c>
      <c r="BD96" s="137">
        <f>'1 - PD'!F39</f>
        <v>0</v>
      </c>
      <c r="BE96" s="4"/>
      <c r="BT96" s="138" t="s">
        <v>82</v>
      </c>
      <c r="BV96" s="138" t="s">
        <v>75</v>
      </c>
      <c r="BW96" s="138" t="s">
        <v>86</v>
      </c>
      <c r="BX96" s="138" t="s">
        <v>81</v>
      </c>
      <c r="CL96" s="138" t="s">
        <v>1</v>
      </c>
    </row>
    <row r="97" s="4" customFormat="1" ht="16.5" customHeight="1">
      <c r="A97" s="129" t="s">
        <v>83</v>
      </c>
      <c r="B97" s="67"/>
      <c r="C97" s="130"/>
      <c r="D97" s="130"/>
      <c r="E97" s="131" t="s">
        <v>82</v>
      </c>
      <c r="F97" s="131"/>
      <c r="G97" s="131"/>
      <c r="H97" s="131"/>
      <c r="I97" s="131"/>
      <c r="J97" s="130"/>
      <c r="K97" s="131" t="s">
        <v>87</v>
      </c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132">
        <f>'2 - dozor'!J32</f>
        <v>0</v>
      </c>
      <c r="AH97" s="130"/>
      <c r="AI97" s="130"/>
      <c r="AJ97" s="130"/>
      <c r="AK97" s="130"/>
      <c r="AL97" s="130"/>
      <c r="AM97" s="130"/>
      <c r="AN97" s="132">
        <f>SUM(AG97,AT97)</f>
        <v>0</v>
      </c>
      <c r="AO97" s="130"/>
      <c r="AP97" s="130"/>
      <c r="AQ97" s="133" t="s">
        <v>85</v>
      </c>
      <c r="AR97" s="69"/>
      <c r="AS97" s="139">
        <v>0</v>
      </c>
      <c r="AT97" s="140">
        <f>ROUND(SUM(AV97:AW97),2)</f>
        <v>0</v>
      </c>
      <c r="AU97" s="141">
        <f>'2 - dozor'!P122</f>
        <v>0</v>
      </c>
      <c r="AV97" s="140">
        <f>'2 - dozor'!J35</f>
        <v>0</v>
      </c>
      <c r="AW97" s="140">
        <f>'2 - dozor'!J36</f>
        <v>0</v>
      </c>
      <c r="AX97" s="140">
        <f>'2 - dozor'!J37</f>
        <v>0</v>
      </c>
      <c r="AY97" s="140">
        <f>'2 - dozor'!J38</f>
        <v>0</v>
      </c>
      <c r="AZ97" s="140">
        <f>'2 - dozor'!F35</f>
        <v>0</v>
      </c>
      <c r="BA97" s="140">
        <f>'2 - dozor'!F36</f>
        <v>0</v>
      </c>
      <c r="BB97" s="140">
        <f>'2 - dozor'!F37</f>
        <v>0</v>
      </c>
      <c r="BC97" s="140">
        <f>'2 - dozor'!F38</f>
        <v>0</v>
      </c>
      <c r="BD97" s="142">
        <f>'2 - dozor'!F39</f>
        <v>0</v>
      </c>
      <c r="BE97" s="4"/>
      <c r="BT97" s="138" t="s">
        <v>82</v>
      </c>
      <c r="BV97" s="138" t="s">
        <v>75</v>
      </c>
      <c r="BW97" s="138" t="s">
        <v>88</v>
      </c>
      <c r="BX97" s="138" t="s">
        <v>81</v>
      </c>
      <c r="CL97" s="138" t="s">
        <v>1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mVSMVKj+9MjABc74Pktciuq95B/8u/cH0OxAGzytkZmDSNdjAmpg87J9nsBvUUNMLM+zyLg+7EyY3cpD4xm+SQ==" hashValue="ULBQMa9BlWOx6ccQKW00hWqUUNcPfM/U4KuVctoruJbIQVBZm8P/7V/NZFF1dST+qGWte/sKSK9PLGynB5qnHg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AG94:AM94"/>
    <mergeCell ref="AN94:AP94"/>
    <mergeCell ref="AR2:BE2"/>
  </mergeCells>
  <hyperlinks>
    <hyperlink ref="A96" location="'1 - PD'!C2" display="/"/>
    <hyperlink ref="A97" location="'2 - dozor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82</v>
      </c>
    </row>
    <row r="4" s="1" customFormat="1" ht="24.96" customHeight="1">
      <c r="B4" s="17"/>
      <c r="D4" s="145" t="s">
        <v>89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trakčního vedení na trati Ústí n.L. západ-Bílina, 3.etapa</v>
      </c>
      <c r="F7" s="147"/>
      <c r="G7" s="147"/>
      <c r="H7" s="147"/>
      <c r="L7" s="17"/>
    </row>
    <row r="8" s="1" customFormat="1" ht="12" customHeight="1">
      <c r="B8" s="17"/>
      <c r="D8" s="147" t="s">
        <v>90</v>
      </c>
      <c r="L8" s="17"/>
    </row>
    <row r="9" s="2" customFormat="1" ht="16.5" customHeight="1">
      <c r="A9" s="35"/>
      <c r="B9" s="41"/>
      <c r="C9" s="35"/>
      <c r="D9" s="35"/>
      <c r="E9" s="148" t="s">
        <v>91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92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93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9. 5. 2023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26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ROUND((SUM(BE121:BE123)),  2)</f>
        <v>0</v>
      </c>
      <c r="G35" s="35"/>
      <c r="H35" s="35"/>
      <c r="I35" s="161">
        <v>0.20999999999999999</v>
      </c>
      <c r="J35" s="160">
        <f>ROUND(((SUM(BE121:BE123))*I35),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ROUND((SUM(BF121:BF123)),  2)</f>
        <v>0</v>
      </c>
      <c r="G36" s="35"/>
      <c r="H36" s="35"/>
      <c r="I36" s="161">
        <v>0.14999999999999999</v>
      </c>
      <c r="J36" s="160">
        <f>ROUND(((SUM(BF121:BF123))*I36),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ROUND((SUM(BG121:BG123)),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ROUND((SUM(BH121:BH123)),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ROUND((SUM(BI121:BI123)),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trakčního vedení na trati Ústí n.L. západ-Bílina, 3.etapa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90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91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92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1 - PD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9. 5. 2023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95</v>
      </c>
      <c r="D96" s="182"/>
      <c r="E96" s="182"/>
      <c r="F96" s="182"/>
      <c r="G96" s="182"/>
      <c r="H96" s="182"/>
      <c r="I96" s="182"/>
      <c r="J96" s="183" t="s">
        <v>96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97</v>
      </c>
      <c r="D98" s="37"/>
      <c r="E98" s="37"/>
      <c r="F98" s="37"/>
      <c r="G98" s="37"/>
      <c r="H98" s="37"/>
      <c r="I98" s="37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98</v>
      </c>
    </row>
    <row r="99" s="9" customFormat="1" ht="24.96" customHeight="1">
      <c r="A99" s="9"/>
      <c r="B99" s="185"/>
      <c r="C99" s="186"/>
      <c r="D99" s="187" t="s">
        <v>99</v>
      </c>
      <c r="E99" s="188"/>
      <c r="F99" s="188"/>
      <c r="G99" s="188"/>
      <c r="H99" s="188"/>
      <c r="I99" s="188"/>
      <c r="J99" s="189">
        <f>J122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100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80" t="str">
        <f>E7</f>
        <v>Oprava trakčního vedení na trati Ústí n.L. západ-Bílina, 3.etapa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90</v>
      </c>
      <c r="D110" s="19"/>
      <c r="E110" s="19"/>
      <c r="F110" s="19"/>
      <c r="G110" s="19"/>
      <c r="H110" s="19"/>
      <c r="I110" s="19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80" t="s">
        <v>91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92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1 - PD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 xml:space="preserve"> </v>
      </c>
      <c r="G115" s="37"/>
      <c r="H115" s="37"/>
      <c r="I115" s="29" t="s">
        <v>22</v>
      </c>
      <c r="J115" s="76" t="str">
        <f>IF(J14="","",J14)</f>
        <v>9. 5. 2023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 xml:space="preserve"> </v>
      </c>
      <c r="G117" s="37"/>
      <c r="H117" s="37"/>
      <c r="I117" s="29" t="s">
        <v>29</v>
      </c>
      <c r="J117" s="33" t="str">
        <f>E23</f>
        <v xml:space="preserve"> 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27</v>
      </c>
      <c r="D118" s="37"/>
      <c r="E118" s="37"/>
      <c r="F118" s="24" t="str">
        <f>IF(E20="","",E20)</f>
        <v>Vyplň údaj</v>
      </c>
      <c r="G118" s="37"/>
      <c r="H118" s="37"/>
      <c r="I118" s="29" t="s">
        <v>31</v>
      </c>
      <c r="J118" s="33" t="str">
        <f>E26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191"/>
      <c r="B120" s="192"/>
      <c r="C120" s="193" t="s">
        <v>101</v>
      </c>
      <c r="D120" s="194" t="s">
        <v>58</v>
      </c>
      <c r="E120" s="194" t="s">
        <v>54</v>
      </c>
      <c r="F120" s="194" t="s">
        <v>55</v>
      </c>
      <c r="G120" s="194" t="s">
        <v>102</v>
      </c>
      <c r="H120" s="194" t="s">
        <v>103</v>
      </c>
      <c r="I120" s="194" t="s">
        <v>104</v>
      </c>
      <c r="J120" s="194" t="s">
        <v>96</v>
      </c>
      <c r="K120" s="195" t="s">
        <v>105</v>
      </c>
      <c r="L120" s="196"/>
      <c r="M120" s="97" t="s">
        <v>1</v>
      </c>
      <c r="N120" s="98" t="s">
        <v>37</v>
      </c>
      <c r="O120" s="98" t="s">
        <v>106</v>
      </c>
      <c r="P120" s="98" t="s">
        <v>107</v>
      </c>
      <c r="Q120" s="98" t="s">
        <v>108</v>
      </c>
      <c r="R120" s="98" t="s">
        <v>109</v>
      </c>
      <c r="S120" s="98" t="s">
        <v>110</v>
      </c>
      <c r="T120" s="99" t="s">
        <v>111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5"/>
      <c r="B121" s="36"/>
      <c r="C121" s="104" t="s">
        <v>112</v>
      </c>
      <c r="D121" s="37"/>
      <c r="E121" s="37"/>
      <c r="F121" s="37"/>
      <c r="G121" s="37"/>
      <c r="H121" s="37"/>
      <c r="I121" s="37"/>
      <c r="J121" s="197">
        <f>BK121</f>
        <v>0</v>
      </c>
      <c r="K121" s="37"/>
      <c r="L121" s="41"/>
      <c r="M121" s="100"/>
      <c r="N121" s="198"/>
      <c r="O121" s="101"/>
      <c r="P121" s="199">
        <f>P122</f>
        <v>0</v>
      </c>
      <c r="Q121" s="101"/>
      <c r="R121" s="199">
        <f>R122</f>
        <v>0</v>
      </c>
      <c r="S121" s="101"/>
      <c r="T121" s="200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72</v>
      </c>
      <c r="AU121" s="14" t="s">
        <v>98</v>
      </c>
      <c r="BK121" s="201">
        <f>BK122</f>
        <v>0</v>
      </c>
    </row>
    <row r="122" s="11" customFormat="1" ht="25.92" customHeight="1">
      <c r="A122" s="11"/>
      <c r="B122" s="202"/>
      <c r="C122" s="203"/>
      <c r="D122" s="204" t="s">
        <v>72</v>
      </c>
      <c r="E122" s="205" t="s">
        <v>113</v>
      </c>
      <c r="F122" s="205" t="s">
        <v>114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</f>
        <v>0</v>
      </c>
      <c r="Q122" s="210"/>
      <c r="R122" s="211">
        <f>R123</f>
        <v>0</v>
      </c>
      <c r="S122" s="210"/>
      <c r="T122" s="212">
        <f>T123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3" t="s">
        <v>115</v>
      </c>
      <c r="AT122" s="214" t="s">
        <v>72</v>
      </c>
      <c r="AU122" s="214" t="s">
        <v>73</v>
      </c>
      <c r="AY122" s="213" t="s">
        <v>116</v>
      </c>
      <c r="BK122" s="215">
        <f>BK123</f>
        <v>0</v>
      </c>
    </row>
    <row r="123" s="2" customFormat="1" ht="33" customHeight="1">
      <c r="A123" s="35"/>
      <c r="B123" s="36"/>
      <c r="C123" s="216" t="s">
        <v>80</v>
      </c>
      <c r="D123" s="216" t="s">
        <v>117</v>
      </c>
      <c r="E123" s="217" t="s">
        <v>118</v>
      </c>
      <c r="F123" s="218" t="s">
        <v>119</v>
      </c>
      <c r="G123" s="219" t="s">
        <v>120</v>
      </c>
      <c r="H123" s="220"/>
      <c r="I123" s="221"/>
      <c r="J123" s="222">
        <f>ROUND(I123*H123,2)</f>
        <v>0</v>
      </c>
      <c r="K123" s="218" t="s">
        <v>121</v>
      </c>
      <c r="L123" s="41"/>
      <c r="M123" s="223" t="s">
        <v>1</v>
      </c>
      <c r="N123" s="224" t="s">
        <v>38</v>
      </c>
      <c r="O123" s="225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122</v>
      </c>
      <c r="AT123" s="228" t="s">
        <v>117</v>
      </c>
      <c r="AU123" s="228" t="s">
        <v>80</v>
      </c>
      <c r="AY123" s="14" t="s">
        <v>116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80</v>
      </c>
      <c r="BK123" s="229">
        <f>ROUND(I123*H123,2)</f>
        <v>0</v>
      </c>
      <c r="BL123" s="14" t="s">
        <v>122</v>
      </c>
      <c r="BM123" s="228" t="s">
        <v>123</v>
      </c>
    </row>
    <row r="124" s="2" customFormat="1" ht="6.96" customHeight="1">
      <c r="A124" s="35"/>
      <c r="B124" s="63"/>
      <c r="C124" s="64"/>
      <c r="D124" s="64"/>
      <c r="E124" s="64"/>
      <c r="F124" s="64"/>
      <c r="G124" s="64"/>
      <c r="H124" s="64"/>
      <c r="I124" s="64"/>
      <c r="J124" s="64"/>
      <c r="K124" s="64"/>
      <c r="L124" s="41"/>
      <c r="M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</sheetData>
  <sheetProtection sheet="1" autoFilter="0" formatColumns="0" formatRows="0" objects="1" scenarios="1" spinCount="100000" saltValue="wT+a75TXdVce9ERfc/pPp00OBpj12qtgn5tJI9Oe/mBvthA1JmcEN7mGEJlr9axbTarW2mltB8WLrlxGd5NDxw==" hashValue="aJBf+lFsIUbcRybj22eE5TwYSNKRKFt1TRpo93rhyBoxHEudRmgtsKgxDL67Ogk/0haDhM/HL59j/E+ZS2HZdw==" algorithmName="SHA-512" password="CC35"/>
  <autoFilter ref="C120:K12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88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4"/>
      <c r="J3" s="144"/>
      <c r="K3" s="144"/>
      <c r="L3" s="17"/>
      <c r="AT3" s="14" t="s">
        <v>82</v>
      </c>
    </row>
    <row r="4" s="1" customFormat="1" ht="24.96" customHeight="1">
      <c r="B4" s="17"/>
      <c r="D4" s="145" t="s">
        <v>89</v>
      </c>
      <c r="L4" s="17"/>
      <c r="M4" s="14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47" t="s">
        <v>16</v>
      </c>
      <c r="L6" s="17"/>
    </row>
    <row r="7" s="1" customFormat="1" ht="16.5" customHeight="1">
      <c r="B7" s="17"/>
      <c r="E7" s="148" t="str">
        <f>'Rekapitulace stavby'!K6</f>
        <v>Oprava trakčního vedení na trati Ústí n.L. západ-Bílina, 3.etapa</v>
      </c>
      <c r="F7" s="147"/>
      <c r="G7" s="147"/>
      <c r="H7" s="147"/>
      <c r="L7" s="17"/>
    </row>
    <row r="8" s="1" customFormat="1" ht="12" customHeight="1">
      <c r="B8" s="17"/>
      <c r="D8" s="147" t="s">
        <v>90</v>
      </c>
      <c r="L8" s="17"/>
    </row>
    <row r="9" s="2" customFormat="1" ht="16.5" customHeight="1">
      <c r="A9" s="35"/>
      <c r="B9" s="41"/>
      <c r="C9" s="35"/>
      <c r="D9" s="35"/>
      <c r="E9" s="148" t="s">
        <v>91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7" t="s">
        <v>92</v>
      </c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49" t="s">
        <v>124</v>
      </c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35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7" t="s">
        <v>18</v>
      </c>
      <c r="E13" s="35"/>
      <c r="F13" s="138" t="s">
        <v>1</v>
      </c>
      <c r="G13" s="35"/>
      <c r="H13" s="35"/>
      <c r="I13" s="147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7" t="s">
        <v>20</v>
      </c>
      <c r="E14" s="35"/>
      <c r="F14" s="138" t="s">
        <v>21</v>
      </c>
      <c r="G14" s="35"/>
      <c r="H14" s="35"/>
      <c r="I14" s="147" t="s">
        <v>22</v>
      </c>
      <c r="J14" s="150" t="str">
        <f>'Rekapitulace stavby'!AN8</f>
        <v>9. 5. 2023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35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7" t="s">
        <v>24</v>
      </c>
      <c r="E16" s="35"/>
      <c r="F16" s="35"/>
      <c r="G16" s="35"/>
      <c r="H16" s="35"/>
      <c r="I16" s="147" t="s">
        <v>25</v>
      </c>
      <c r="J16" s="138" t="str">
        <f>IF('Rekapitulace stavby'!AN10="","",'Rekapitulace stavby'!AN10)</f>
        <v/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tr">
        <f>IF('Rekapitulace stavby'!E11="","",'Rekapitulace stavby'!E11)</f>
        <v xml:space="preserve"> </v>
      </c>
      <c r="F17" s="35"/>
      <c r="G17" s="35"/>
      <c r="H17" s="35"/>
      <c r="I17" s="147" t="s">
        <v>26</v>
      </c>
      <c r="J17" s="138" t="str">
        <f>IF('Rekapitulace stavby'!AN11="","",'Rekapitulace stavby'!AN11)</f>
        <v/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35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7" t="s">
        <v>27</v>
      </c>
      <c r="E19" s="35"/>
      <c r="F19" s="35"/>
      <c r="G19" s="35"/>
      <c r="H19" s="35"/>
      <c r="I19" s="147" t="s">
        <v>25</v>
      </c>
      <c r="J19" s="30" t="str">
        <f>'Rekapitulace stavby'!AN13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stavby'!E14</f>
        <v>Vyplň údaj</v>
      </c>
      <c r="F20" s="138"/>
      <c r="G20" s="138"/>
      <c r="H20" s="138"/>
      <c r="I20" s="147" t="s">
        <v>26</v>
      </c>
      <c r="J20" s="30" t="str">
        <f>'Rekapitulace stavby'!AN14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35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7" t="s">
        <v>29</v>
      </c>
      <c r="E22" s="35"/>
      <c r="F22" s="35"/>
      <c r="G22" s="35"/>
      <c r="H22" s="35"/>
      <c r="I22" s="147" t="s">
        <v>25</v>
      </c>
      <c r="J22" s="138" t="str">
        <f>IF('Rekapitulace stavby'!AN16="","",'Rekapitulace stavby'!AN16)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tr">
        <f>IF('Rekapitulace stavby'!E17="","",'Rekapitulace stavby'!E17)</f>
        <v xml:space="preserve"> </v>
      </c>
      <c r="F23" s="35"/>
      <c r="G23" s="35"/>
      <c r="H23" s="35"/>
      <c r="I23" s="147" t="s">
        <v>26</v>
      </c>
      <c r="J23" s="138" t="str">
        <f>IF('Rekapitulace stavby'!AN17="","",'Rekapitulace stavby'!AN17)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7" t="s">
        <v>31</v>
      </c>
      <c r="E25" s="35"/>
      <c r="F25" s="35"/>
      <c r="G25" s="35"/>
      <c r="H25" s="35"/>
      <c r="I25" s="147" t="s">
        <v>25</v>
      </c>
      <c r="J25" s="138" t="str">
        <f>IF('Rekapitulace stavby'!AN19="","",'Rekapitulace stavby'!AN19)</f>
        <v/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tr">
        <f>IF('Rekapitulace stavby'!E20="","",'Rekapitulace stavby'!E20)</f>
        <v xml:space="preserve"> </v>
      </c>
      <c r="F26" s="35"/>
      <c r="G26" s="35"/>
      <c r="H26" s="35"/>
      <c r="I26" s="147" t="s">
        <v>26</v>
      </c>
      <c r="J26" s="138" t="str">
        <f>IF('Rekapitulace stavby'!AN20="","",'Rekapitulace stavby'!AN20)</f>
        <v/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35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7" t="s">
        <v>32</v>
      </c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1"/>
      <c r="B29" s="152"/>
      <c r="C29" s="151"/>
      <c r="D29" s="151"/>
      <c r="E29" s="153" t="s">
        <v>1</v>
      </c>
      <c r="F29" s="153"/>
      <c r="G29" s="153"/>
      <c r="H29" s="153"/>
      <c r="I29" s="151"/>
      <c r="J29" s="151"/>
      <c r="K29" s="151"/>
      <c r="L29" s="154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35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5"/>
      <c r="E31" s="155"/>
      <c r="F31" s="155"/>
      <c r="G31" s="155"/>
      <c r="H31" s="155"/>
      <c r="I31" s="155"/>
      <c r="J31" s="155"/>
      <c r="K31" s="15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56" t="s">
        <v>33</v>
      </c>
      <c r="E32" s="35"/>
      <c r="F32" s="35"/>
      <c r="G32" s="35"/>
      <c r="H32" s="35"/>
      <c r="I32" s="35"/>
      <c r="J32" s="157">
        <f>ROUND(J122,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55"/>
      <c r="E33" s="155"/>
      <c r="F33" s="155"/>
      <c r="G33" s="155"/>
      <c r="H33" s="155"/>
      <c r="I33" s="155"/>
      <c r="J33" s="155"/>
      <c r="K33" s="15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58" t="s">
        <v>35</v>
      </c>
      <c r="G34" s="35"/>
      <c r="H34" s="35"/>
      <c r="I34" s="158" t="s">
        <v>34</v>
      </c>
      <c r="J34" s="158" t="s">
        <v>36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59" t="s">
        <v>37</v>
      </c>
      <c r="E35" s="147" t="s">
        <v>38</v>
      </c>
      <c r="F35" s="160">
        <f>ROUND((SUM(BE122:BE125)),  2)</f>
        <v>0</v>
      </c>
      <c r="G35" s="35"/>
      <c r="H35" s="35"/>
      <c r="I35" s="161">
        <v>0.20999999999999999</v>
      </c>
      <c r="J35" s="160">
        <f>ROUND(((SUM(BE122:BE125))*I35),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7" t="s">
        <v>39</v>
      </c>
      <c r="F36" s="160">
        <f>ROUND((SUM(BF122:BF125)),  2)</f>
        <v>0</v>
      </c>
      <c r="G36" s="35"/>
      <c r="H36" s="35"/>
      <c r="I36" s="161">
        <v>0.14999999999999999</v>
      </c>
      <c r="J36" s="160">
        <f>ROUND(((SUM(BF122:BF125))*I36),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7" t="s">
        <v>40</v>
      </c>
      <c r="F37" s="160">
        <f>ROUND((SUM(BG122:BG125)),  2)</f>
        <v>0</v>
      </c>
      <c r="G37" s="35"/>
      <c r="H37" s="35"/>
      <c r="I37" s="161">
        <v>0.20999999999999999</v>
      </c>
      <c r="J37" s="160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7" t="s">
        <v>41</v>
      </c>
      <c r="F38" s="160">
        <f>ROUND((SUM(BH122:BH125)),  2)</f>
        <v>0</v>
      </c>
      <c r="G38" s="35"/>
      <c r="H38" s="35"/>
      <c r="I38" s="161">
        <v>0.14999999999999999</v>
      </c>
      <c r="J38" s="160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7" t="s">
        <v>42</v>
      </c>
      <c r="F39" s="160">
        <f>ROUND((SUM(BI122:BI125)),  2)</f>
        <v>0</v>
      </c>
      <c r="G39" s="35"/>
      <c r="H39" s="35"/>
      <c r="I39" s="161">
        <v>0</v>
      </c>
      <c r="J39" s="160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2"/>
      <c r="D41" s="163" t="s">
        <v>43</v>
      </c>
      <c r="E41" s="164"/>
      <c r="F41" s="164"/>
      <c r="G41" s="165" t="s">
        <v>44</v>
      </c>
      <c r="H41" s="166" t="s">
        <v>45</v>
      </c>
      <c r="I41" s="164"/>
      <c r="J41" s="167">
        <f>SUM(J32:J39)</f>
        <v>0</v>
      </c>
      <c r="K41" s="168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35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9" t="s">
        <v>46</v>
      </c>
      <c r="E50" s="170"/>
      <c r="F50" s="170"/>
      <c r="G50" s="169" t="s">
        <v>47</v>
      </c>
      <c r="H50" s="170"/>
      <c r="I50" s="170"/>
      <c r="J50" s="170"/>
      <c r="K50" s="170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48</v>
      </c>
      <c r="E61" s="172"/>
      <c r="F61" s="173" t="s">
        <v>49</v>
      </c>
      <c r="G61" s="171" t="s">
        <v>48</v>
      </c>
      <c r="H61" s="172"/>
      <c r="I61" s="172"/>
      <c r="J61" s="174" t="s">
        <v>49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9" t="s">
        <v>50</v>
      </c>
      <c r="E65" s="175"/>
      <c r="F65" s="175"/>
      <c r="G65" s="169" t="s">
        <v>51</v>
      </c>
      <c r="H65" s="175"/>
      <c r="I65" s="175"/>
      <c r="J65" s="175"/>
      <c r="K65" s="17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48</v>
      </c>
      <c r="E76" s="172"/>
      <c r="F76" s="173" t="s">
        <v>49</v>
      </c>
      <c r="G76" s="171" t="s">
        <v>48</v>
      </c>
      <c r="H76" s="172"/>
      <c r="I76" s="172"/>
      <c r="J76" s="174" t="s">
        <v>49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6"/>
      <c r="C77" s="177"/>
      <c r="D77" s="177"/>
      <c r="E77" s="177"/>
      <c r="F77" s="177"/>
      <c r="G77" s="177"/>
      <c r="H77" s="177"/>
      <c r="I77" s="177"/>
      <c r="J77" s="177"/>
      <c r="K77" s="177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78"/>
      <c r="C81" s="179"/>
      <c r="D81" s="179"/>
      <c r="E81" s="179"/>
      <c r="F81" s="179"/>
      <c r="G81" s="179"/>
      <c r="H81" s="179"/>
      <c r="I81" s="179"/>
      <c r="J81" s="179"/>
      <c r="K81" s="179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0" t="str">
        <f>E7</f>
        <v>Oprava trakčního vedení na trati Ústí n.L. západ-Bílina, 3.etapa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90</v>
      </c>
      <c r="D86" s="19"/>
      <c r="E86" s="19"/>
      <c r="F86" s="19"/>
      <c r="G86" s="19"/>
      <c r="H86" s="19"/>
      <c r="I86" s="19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80" t="s">
        <v>91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92</v>
      </c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2 - dozor</v>
      </c>
      <c r="F89" s="37"/>
      <c r="G89" s="37"/>
      <c r="H89" s="37"/>
      <c r="I89" s="37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 xml:space="preserve"> </v>
      </c>
      <c r="G91" s="37"/>
      <c r="H91" s="37"/>
      <c r="I91" s="29" t="s">
        <v>22</v>
      </c>
      <c r="J91" s="76" t="str">
        <f>IF(J14="","",J14)</f>
        <v>9. 5. 2023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 xml:space="preserve"> </v>
      </c>
      <c r="G93" s="37"/>
      <c r="H93" s="37"/>
      <c r="I93" s="29" t="s">
        <v>29</v>
      </c>
      <c r="J93" s="33" t="str">
        <f>E23</f>
        <v xml:space="preserve"> 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27</v>
      </c>
      <c r="D94" s="37"/>
      <c r="E94" s="37"/>
      <c r="F94" s="24" t="str">
        <f>IF(E20="","",E20)</f>
        <v>Vyplň údaj</v>
      </c>
      <c r="G94" s="37"/>
      <c r="H94" s="37"/>
      <c r="I94" s="29" t="s">
        <v>31</v>
      </c>
      <c r="J94" s="33" t="str">
        <f>E26</f>
        <v xml:space="preserve"> 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81" t="s">
        <v>95</v>
      </c>
      <c r="D96" s="182"/>
      <c r="E96" s="182"/>
      <c r="F96" s="182"/>
      <c r="G96" s="182"/>
      <c r="H96" s="182"/>
      <c r="I96" s="182"/>
      <c r="J96" s="183" t="s">
        <v>96</v>
      </c>
      <c r="K96" s="182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84" t="s">
        <v>97</v>
      </c>
      <c r="D98" s="37"/>
      <c r="E98" s="37"/>
      <c r="F98" s="37"/>
      <c r="G98" s="37"/>
      <c r="H98" s="37"/>
      <c r="I98" s="37"/>
      <c r="J98" s="107">
        <f>J122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98</v>
      </c>
    </row>
    <row r="99" s="9" customFormat="1" ht="24.96" customHeight="1">
      <c r="A99" s="9"/>
      <c r="B99" s="185"/>
      <c r="C99" s="186"/>
      <c r="D99" s="187" t="s">
        <v>99</v>
      </c>
      <c r="E99" s="188"/>
      <c r="F99" s="188"/>
      <c r="G99" s="188"/>
      <c r="H99" s="188"/>
      <c r="I99" s="188"/>
      <c r="J99" s="189">
        <f>J123</f>
        <v>0</v>
      </c>
      <c r="K99" s="186"/>
      <c r="L99" s="19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30"/>
      <c r="C100" s="130"/>
      <c r="D100" s="231" t="s">
        <v>125</v>
      </c>
      <c r="E100" s="232"/>
      <c r="F100" s="232"/>
      <c r="G100" s="232"/>
      <c r="H100" s="232"/>
      <c r="I100" s="232"/>
      <c r="J100" s="233">
        <f>J124</f>
        <v>0</v>
      </c>
      <c r="K100" s="130"/>
      <c r="L100" s="234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100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0" t="str">
        <f>E7</f>
        <v>Oprava trakčního vedení na trati Ústí n.L. západ-Bílina, 3.etapa</v>
      </c>
      <c r="F110" s="29"/>
      <c r="G110" s="29"/>
      <c r="H110" s="29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8"/>
      <c r="C111" s="29" t="s">
        <v>90</v>
      </c>
      <c r="D111" s="19"/>
      <c r="E111" s="19"/>
      <c r="F111" s="19"/>
      <c r="G111" s="19"/>
      <c r="H111" s="19"/>
      <c r="I111" s="19"/>
      <c r="J111" s="19"/>
      <c r="K111" s="19"/>
      <c r="L111" s="17"/>
    </row>
    <row r="112" s="2" customFormat="1" ht="16.5" customHeight="1">
      <c r="A112" s="35"/>
      <c r="B112" s="36"/>
      <c r="C112" s="37"/>
      <c r="D112" s="37"/>
      <c r="E112" s="180" t="s">
        <v>91</v>
      </c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92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E11</f>
        <v>2 - dozor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F14</f>
        <v xml:space="preserve"> </v>
      </c>
      <c r="G116" s="37"/>
      <c r="H116" s="37"/>
      <c r="I116" s="29" t="s">
        <v>22</v>
      </c>
      <c r="J116" s="76" t="str">
        <f>IF(J14="","",J14)</f>
        <v>9. 5. 2023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E17</f>
        <v xml:space="preserve"> </v>
      </c>
      <c r="G118" s="37"/>
      <c r="H118" s="37"/>
      <c r="I118" s="29" t="s">
        <v>29</v>
      </c>
      <c r="J118" s="33" t="str">
        <f>E23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27</v>
      </c>
      <c r="D119" s="37"/>
      <c r="E119" s="37"/>
      <c r="F119" s="24" t="str">
        <f>IF(E20="","",E20)</f>
        <v>Vyplň údaj</v>
      </c>
      <c r="G119" s="37"/>
      <c r="H119" s="37"/>
      <c r="I119" s="29" t="s">
        <v>31</v>
      </c>
      <c r="J119" s="33" t="str">
        <f>E26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0" customFormat="1" ht="29.28" customHeight="1">
      <c r="A121" s="191"/>
      <c r="B121" s="192"/>
      <c r="C121" s="193" t="s">
        <v>101</v>
      </c>
      <c r="D121" s="194" t="s">
        <v>58</v>
      </c>
      <c r="E121" s="194" t="s">
        <v>54</v>
      </c>
      <c r="F121" s="194" t="s">
        <v>55</v>
      </c>
      <c r="G121" s="194" t="s">
        <v>102</v>
      </c>
      <c r="H121" s="194" t="s">
        <v>103</v>
      </c>
      <c r="I121" s="194" t="s">
        <v>104</v>
      </c>
      <c r="J121" s="194" t="s">
        <v>96</v>
      </c>
      <c r="K121" s="195" t="s">
        <v>105</v>
      </c>
      <c r="L121" s="196"/>
      <c r="M121" s="97" t="s">
        <v>1</v>
      </c>
      <c r="N121" s="98" t="s">
        <v>37</v>
      </c>
      <c r="O121" s="98" t="s">
        <v>106</v>
      </c>
      <c r="P121" s="98" t="s">
        <v>107</v>
      </c>
      <c r="Q121" s="98" t="s">
        <v>108</v>
      </c>
      <c r="R121" s="98" t="s">
        <v>109</v>
      </c>
      <c r="S121" s="98" t="s">
        <v>110</v>
      </c>
      <c r="T121" s="99" t="s">
        <v>111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5"/>
      <c r="B122" s="36"/>
      <c r="C122" s="104" t="s">
        <v>112</v>
      </c>
      <c r="D122" s="37"/>
      <c r="E122" s="37"/>
      <c r="F122" s="37"/>
      <c r="G122" s="37"/>
      <c r="H122" s="37"/>
      <c r="I122" s="37"/>
      <c r="J122" s="197">
        <f>BK122</f>
        <v>0</v>
      </c>
      <c r="K122" s="37"/>
      <c r="L122" s="41"/>
      <c r="M122" s="100"/>
      <c r="N122" s="198"/>
      <c r="O122" s="101"/>
      <c r="P122" s="199">
        <f>P123</f>
        <v>0</v>
      </c>
      <c r="Q122" s="101"/>
      <c r="R122" s="199">
        <f>R123</f>
        <v>0</v>
      </c>
      <c r="S122" s="101"/>
      <c r="T122" s="200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72</v>
      </c>
      <c r="AU122" s="14" t="s">
        <v>98</v>
      </c>
      <c r="BK122" s="201">
        <f>BK123</f>
        <v>0</v>
      </c>
    </row>
    <row r="123" s="11" customFormat="1" ht="25.92" customHeight="1">
      <c r="A123" s="11"/>
      <c r="B123" s="202"/>
      <c r="C123" s="203"/>
      <c r="D123" s="204" t="s">
        <v>72</v>
      </c>
      <c r="E123" s="205" t="s">
        <v>113</v>
      </c>
      <c r="F123" s="205" t="s">
        <v>114</v>
      </c>
      <c r="G123" s="203"/>
      <c r="H123" s="203"/>
      <c r="I123" s="206"/>
      <c r="J123" s="207">
        <f>BK123</f>
        <v>0</v>
      </c>
      <c r="K123" s="203"/>
      <c r="L123" s="208"/>
      <c r="M123" s="209"/>
      <c r="N123" s="210"/>
      <c r="O123" s="210"/>
      <c r="P123" s="211">
        <f>P124</f>
        <v>0</v>
      </c>
      <c r="Q123" s="210"/>
      <c r="R123" s="211">
        <f>R124</f>
        <v>0</v>
      </c>
      <c r="S123" s="210"/>
      <c r="T123" s="212">
        <f>T124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13" t="s">
        <v>115</v>
      </c>
      <c r="AT123" s="214" t="s">
        <v>72</v>
      </c>
      <c r="AU123" s="214" t="s">
        <v>73</v>
      </c>
      <c r="AY123" s="213" t="s">
        <v>116</v>
      </c>
      <c r="BK123" s="215">
        <f>BK124</f>
        <v>0</v>
      </c>
    </row>
    <row r="124" s="11" customFormat="1" ht="22.8" customHeight="1">
      <c r="A124" s="11"/>
      <c r="B124" s="202"/>
      <c r="C124" s="203"/>
      <c r="D124" s="204" t="s">
        <v>72</v>
      </c>
      <c r="E124" s="235" t="s">
        <v>126</v>
      </c>
      <c r="F124" s="235" t="s">
        <v>127</v>
      </c>
      <c r="G124" s="203"/>
      <c r="H124" s="203"/>
      <c r="I124" s="206"/>
      <c r="J124" s="236">
        <f>BK124</f>
        <v>0</v>
      </c>
      <c r="K124" s="203"/>
      <c r="L124" s="208"/>
      <c r="M124" s="209"/>
      <c r="N124" s="210"/>
      <c r="O124" s="210"/>
      <c r="P124" s="211">
        <f>P125</f>
        <v>0</v>
      </c>
      <c r="Q124" s="210"/>
      <c r="R124" s="211">
        <f>R125</f>
        <v>0</v>
      </c>
      <c r="S124" s="210"/>
      <c r="T124" s="212">
        <f>T125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13" t="s">
        <v>115</v>
      </c>
      <c r="AT124" s="214" t="s">
        <v>72</v>
      </c>
      <c r="AU124" s="214" t="s">
        <v>80</v>
      </c>
      <c r="AY124" s="213" t="s">
        <v>116</v>
      </c>
      <c r="BK124" s="215">
        <f>BK125</f>
        <v>0</v>
      </c>
    </row>
    <row r="125" s="2" customFormat="1" ht="16.5" customHeight="1">
      <c r="A125" s="35"/>
      <c r="B125" s="36"/>
      <c r="C125" s="216" t="s">
        <v>80</v>
      </c>
      <c r="D125" s="216" t="s">
        <v>117</v>
      </c>
      <c r="E125" s="217" t="s">
        <v>128</v>
      </c>
      <c r="F125" s="218" t="s">
        <v>129</v>
      </c>
      <c r="G125" s="219" t="s">
        <v>130</v>
      </c>
      <c r="H125" s="237">
        <v>100</v>
      </c>
      <c r="I125" s="221"/>
      <c r="J125" s="222">
        <f>ROUND(I125*H125,2)</f>
        <v>0</v>
      </c>
      <c r="K125" s="218" t="s">
        <v>131</v>
      </c>
      <c r="L125" s="41"/>
      <c r="M125" s="223" t="s">
        <v>1</v>
      </c>
      <c r="N125" s="224" t="s">
        <v>38</v>
      </c>
      <c r="O125" s="225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132</v>
      </c>
      <c r="AT125" s="228" t="s">
        <v>117</v>
      </c>
      <c r="AU125" s="228" t="s">
        <v>82</v>
      </c>
      <c r="AY125" s="14" t="s">
        <v>116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80</v>
      </c>
      <c r="BK125" s="229">
        <f>ROUND(I125*H125,2)</f>
        <v>0</v>
      </c>
      <c r="BL125" s="14" t="s">
        <v>132</v>
      </c>
      <c r="BM125" s="228" t="s">
        <v>133</v>
      </c>
    </row>
    <row r="126" s="2" customFormat="1" ht="6.96" customHeight="1">
      <c r="A126" s="35"/>
      <c r="B126" s="63"/>
      <c r="C126" s="64"/>
      <c r="D126" s="64"/>
      <c r="E126" s="64"/>
      <c r="F126" s="64"/>
      <c r="G126" s="64"/>
      <c r="H126" s="64"/>
      <c r="I126" s="64"/>
      <c r="J126" s="64"/>
      <c r="K126" s="64"/>
      <c r="L126" s="41"/>
      <c r="M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</sheetData>
  <sheetProtection sheet="1" autoFilter="0" formatColumns="0" formatRows="0" objects="1" scenarios="1" spinCount="100000" saltValue="DThK098dPOdm693A0o8Qxev3ocF6XWnUXvAoB3v4e9d8Y5L3rUX+vXyHsUUMUgZN7Nc+02LhWZZxa02+nCGFtw==" hashValue="OvD9NXLklvP6pvcO8gkn6/zHCry1s4aUBs/LAPmYxCvfu16YfisHs9xdQGdUEBMNoA2hBxVrM5649Gq/NL5bcQ==" algorithmName="SHA-512" password="CC35"/>
  <autoFilter ref="C121:K12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Jilich Radek</dc:creator>
  <cp:lastModifiedBy>Jilich Radek</cp:lastModifiedBy>
  <dcterms:created xsi:type="dcterms:W3CDTF">2023-05-09T08:06:41Z</dcterms:created>
  <dcterms:modified xsi:type="dcterms:W3CDTF">2023-05-09T08:06:44Z</dcterms:modified>
</cp:coreProperties>
</file>